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demy用スライド\"/>
    </mc:Choice>
  </mc:AlternateContent>
  <xr:revisionPtr revIDLastSave="0" documentId="13_ncr:1_{6E0D5A9E-0385-42D9-89FD-54A1D2167C29}" xr6:coauthVersionLast="46" xr6:coauthVersionMax="46" xr10:uidLastSave="{00000000-0000-0000-0000-000000000000}"/>
  <bookViews>
    <workbookView xWindow="-108" yWindow="-108" windowWidth="23256" windowHeight="12576" xr2:uid="{FB3D52B0-7BDC-4B7F-A059-4E2DA4C93869}"/>
  </bookViews>
  <sheets>
    <sheet name="Sheet2" sheetId="2" r:id="rId1"/>
    <sheet name="Sheet1" sheetId="1" r:id="rId2"/>
  </sheets>
  <calcPr calcId="191029"/>
  <pivotCaches>
    <pivotCache cacheId="11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" i="2" l="1"/>
  <c r="S8" i="2"/>
  <c r="S7" i="2"/>
  <c r="S6" i="2"/>
  <c r="S5" i="2"/>
  <c r="S4" i="2"/>
  <c r="S3" i="2"/>
  <c r="R8" i="2"/>
  <c r="R7" i="2"/>
  <c r="R6" i="2"/>
  <c r="R5" i="2"/>
  <c r="R4" i="2"/>
  <c r="R3" i="2"/>
  <c r="Q8" i="2"/>
  <c r="Q7" i="2"/>
  <c r="Q6" i="2"/>
  <c r="Q5" i="2"/>
  <c r="Q4" i="2"/>
  <c r="Q3" i="2"/>
  <c r="P9" i="2"/>
  <c r="P8" i="2"/>
  <c r="P7" i="2"/>
  <c r="P6" i="2"/>
  <c r="P5" i="2"/>
  <c r="P4" i="2"/>
  <c r="P3" i="2"/>
  <c r="P2" i="2"/>
  <c r="K9" i="2"/>
  <c r="J10" i="2"/>
  <c r="J9" i="2"/>
  <c r="K3" i="2"/>
  <c r="J14" i="2"/>
  <c r="J13" i="2"/>
  <c r="J12" i="2"/>
  <c r="J11" i="2"/>
  <c r="K11" i="2" s="1"/>
  <c r="J8" i="2"/>
  <c r="J7" i="2"/>
  <c r="K7" i="2" s="1"/>
  <c r="J6" i="2"/>
  <c r="J5" i="2"/>
  <c r="K5" i="2" s="1"/>
  <c r="J4" i="2"/>
  <c r="J3" i="2"/>
  <c r="N2" i="2"/>
  <c r="N9" i="2" s="1"/>
  <c r="K13" i="2" l="1"/>
</calcChain>
</file>

<file path=xl/sharedStrings.xml><?xml version="1.0" encoding="utf-8"?>
<sst xmlns="http://schemas.openxmlformats.org/spreadsheetml/2006/main" count="90" uniqueCount="39">
  <si>
    <t>因子1</t>
    <rPh sb="0" eb="2">
      <t>インシ</t>
    </rPh>
    <phoneticPr fontId="1"/>
  </si>
  <si>
    <t>因子2</t>
    <rPh sb="0" eb="2">
      <t>インシ</t>
    </rPh>
    <phoneticPr fontId="1"/>
  </si>
  <si>
    <t>因子3</t>
    <rPh sb="0" eb="2">
      <t>インシ</t>
    </rPh>
    <phoneticPr fontId="1"/>
  </si>
  <si>
    <t>因子4</t>
    <rPh sb="0" eb="2">
      <t>インシ</t>
    </rPh>
    <phoneticPr fontId="1"/>
  </si>
  <si>
    <t>データ</t>
    <phoneticPr fontId="1"/>
  </si>
  <si>
    <t>気温</t>
    <rPh sb="0" eb="2">
      <t>キオン</t>
    </rPh>
    <phoneticPr fontId="1"/>
  </si>
  <si>
    <t>日照時間</t>
    <rPh sb="0" eb="4">
      <t>ニッショウジカン</t>
    </rPh>
    <phoneticPr fontId="1"/>
  </si>
  <si>
    <t>給水量</t>
    <rPh sb="0" eb="3">
      <t>キュウスイリョウ</t>
    </rPh>
    <phoneticPr fontId="1"/>
  </si>
  <si>
    <t>施肥量</t>
    <rPh sb="0" eb="3">
      <t>セヒリョウ</t>
    </rPh>
    <phoneticPr fontId="1"/>
  </si>
  <si>
    <t>20℃</t>
    <phoneticPr fontId="1"/>
  </si>
  <si>
    <t>6時間</t>
    <rPh sb="1" eb="3">
      <t>ジカン</t>
    </rPh>
    <phoneticPr fontId="1"/>
  </si>
  <si>
    <t>50cc</t>
    <phoneticPr fontId="1"/>
  </si>
  <si>
    <t>10g</t>
    <phoneticPr fontId="1"/>
  </si>
  <si>
    <t>30℃</t>
    <phoneticPr fontId="1"/>
  </si>
  <si>
    <t>10時間</t>
    <rPh sb="2" eb="4">
      <t>ジカン</t>
    </rPh>
    <phoneticPr fontId="1"/>
  </si>
  <si>
    <t>100cc</t>
    <phoneticPr fontId="1"/>
  </si>
  <si>
    <t>20g</t>
    <phoneticPr fontId="1"/>
  </si>
  <si>
    <t>誤差</t>
    <rPh sb="0" eb="2">
      <t>ゴサ</t>
    </rPh>
    <phoneticPr fontId="1"/>
  </si>
  <si>
    <t>行ラベル</t>
  </si>
  <si>
    <t>20℃</t>
  </si>
  <si>
    <t>30℃</t>
  </si>
  <si>
    <t>総計</t>
  </si>
  <si>
    <t>平均 / データ</t>
  </si>
  <si>
    <t>個数 / 誤差</t>
  </si>
  <si>
    <t>10時間</t>
  </si>
  <si>
    <t>6時間</t>
  </si>
  <si>
    <t>100cc</t>
  </si>
  <si>
    <t>50cc</t>
  </si>
  <si>
    <t>気温×日照時間</t>
    <rPh sb="0" eb="2">
      <t>キオン</t>
    </rPh>
    <rPh sb="3" eb="7">
      <t>ニッショウジカン</t>
    </rPh>
    <phoneticPr fontId="1"/>
  </si>
  <si>
    <t>気温×給水量</t>
    <rPh sb="0" eb="2">
      <t>キオン</t>
    </rPh>
    <rPh sb="3" eb="6">
      <t>キュウスイリョウ</t>
    </rPh>
    <phoneticPr fontId="1"/>
  </si>
  <si>
    <t>全体</t>
    <rPh sb="0" eb="2">
      <t>ゼンタイ</t>
    </rPh>
    <phoneticPr fontId="1"/>
  </si>
  <si>
    <t>10g</t>
  </si>
  <si>
    <t>20g</t>
  </si>
  <si>
    <t>平方和</t>
    <rPh sb="0" eb="3">
      <t>ヘイホウワ</t>
    </rPh>
    <phoneticPr fontId="1"/>
  </si>
  <si>
    <t>自由度</t>
    <rPh sb="0" eb="3">
      <t>ジユウド</t>
    </rPh>
    <phoneticPr fontId="1"/>
  </si>
  <si>
    <t>分散</t>
    <rPh sb="0" eb="2">
      <t>ブンサン</t>
    </rPh>
    <phoneticPr fontId="1"/>
  </si>
  <si>
    <t>分散比</t>
    <rPh sb="0" eb="3">
      <t>ブンサンヒ</t>
    </rPh>
    <phoneticPr fontId="1"/>
  </si>
  <si>
    <t>F0.05</t>
    <phoneticPr fontId="1"/>
  </si>
  <si>
    <t>寄与率</t>
    <rPh sb="0" eb="3">
      <t>キヨリツ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</si>
</sst>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0" fillId="4" borderId="1" xfId="0" applyFill="1" applyBorder="1">
      <alignment vertical="center"/>
    </xf>
    <xf numFmtId="9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要因効果図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2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13CC-4014-A01C-723CB8210F93}"/>
              </c:ext>
            </c:extLst>
          </c:dPt>
          <c:dPt>
            <c:idx val="4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13CC-4014-A01C-723CB8210F93}"/>
              </c:ext>
            </c:extLst>
          </c:dPt>
          <c:dPt>
            <c:idx val="6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13CC-4014-A01C-723CB8210F93}"/>
              </c:ext>
            </c:extLst>
          </c:dPt>
          <c:dPt>
            <c:idx val="8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13CC-4014-A01C-723CB8210F93}"/>
              </c:ext>
            </c:extLst>
          </c:dPt>
          <c:dPt>
            <c:idx val="10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</c:dPt>
          <c:cat>
            <c:multiLvlStrRef>
              <c:f>Sheet2!$E$3:$F$14</c:f>
              <c:multiLvlStrCache>
                <c:ptCount val="12"/>
                <c:lvl>
                  <c:pt idx="0">
                    <c:v>20℃</c:v>
                  </c:pt>
                  <c:pt idx="1">
                    <c:v>30℃</c:v>
                  </c:pt>
                  <c:pt idx="2">
                    <c:v>6時間</c:v>
                  </c:pt>
                  <c:pt idx="3">
                    <c:v>10時間</c:v>
                  </c:pt>
                  <c:pt idx="4">
                    <c:v>50cc</c:v>
                  </c:pt>
                  <c:pt idx="5">
                    <c:v>100cc</c:v>
                  </c:pt>
                  <c:pt idx="6">
                    <c:v>10g</c:v>
                  </c:pt>
                  <c:pt idx="7">
                    <c:v>20g</c:v>
                  </c:pt>
                  <c:pt idx="8">
                    <c:v>1</c:v>
                  </c:pt>
                  <c:pt idx="9">
                    <c:v>2</c:v>
                  </c:pt>
                  <c:pt idx="10">
                    <c:v>1</c:v>
                  </c:pt>
                  <c:pt idx="11">
                    <c:v>2</c:v>
                  </c:pt>
                </c:lvl>
                <c:lvl>
                  <c:pt idx="0">
                    <c:v>気温</c:v>
                  </c:pt>
                  <c:pt idx="2">
                    <c:v>日照時間</c:v>
                  </c:pt>
                  <c:pt idx="4">
                    <c:v>給水量</c:v>
                  </c:pt>
                  <c:pt idx="6">
                    <c:v>施肥量</c:v>
                  </c:pt>
                  <c:pt idx="8">
                    <c:v>気温×日照時間</c:v>
                  </c:pt>
                  <c:pt idx="10">
                    <c:v>気温×給水量</c:v>
                  </c:pt>
                </c:lvl>
              </c:multiLvlStrCache>
            </c:multiLvlStrRef>
          </c:cat>
          <c:val>
            <c:numRef>
              <c:f>Sheet2!$G$3:$G$14</c:f>
              <c:numCache>
                <c:formatCode>General</c:formatCode>
                <c:ptCount val="12"/>
                <c:pt idx="0">
                  <c:v>28.75</c:v>
                </c:pt>
                <c:pt idx="1">
                  <c:v>57</c:v>
                </c:pt>
                <c:pt idx="2">
                  <c:v>37</c:v>
                </c:pt>
                <c:pt idx="3">
                  <c:v>48.75</c:v>
                </c:pt>
                <c:pt idx="4">
                  <c:v>20.75</c:v>
                </c:pt>
                <c:pt idx="5">
                  <c:v>65</c:v>
                </c:pt>
                <c:pt idx="6">
                  <c:v>45</c:v>
                </c:pt>
                <c:pt idx="7">
                  <c:v>40.75</c:v>
                </c:pt>
                <c:pt idx="8">
                  <c:v>45</c:v>
                </c:pt>
                <c:pt idx="9">
                  <c:v>40.75</c:v>
                </c:pt>
                <c:pt idx="10">
                  <c:v>48.75</c:v>
                </c:pt>
                <c:pt idx="11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CC-4014-A01C-723CB8210F93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Sheet2!$E$3:$F$14</c:f>
              <c:multiLvlStrCache>
                <c:ptCount val="12"/>
                <c:lvl>
                  <c:pt idx="0">
                    <c:v>20℃</c:v>
                  </c:pt>
                  <c:pt idx="1">
                    <c:v>30℃</c:v>
                  </c:pt>
                  <c:pt idx="2">
                    <c:v>6時間</c:v>
                  </c:pt>
                  <c:pt idx="3">
                    <c:v>10時間</c:v>
                  </c:pt>
                  <c:pt idx="4">
                    <c:v>50cc</c:v>
                  </c:pt>
                  <c:pt idx="5">
                    <c:v>100cc</c:v>
                  </c:pt>
                  <c:pt idx="6">
                    <c:v>10g</c:v>
                  </c:pt>
                  <c:pt idx="7">
                    <c:v>20g</c:v>
                  </c:pt>
                  <c:pt idx="8">
                    <c:v>1</c:v>
                  </c:pt>
                  <c:pt idx="9">
                    <c:v>2</c:v>
                  </c:pt>
                  <c:pt idx="10">
                    <c:v>1</c:v>
                  </c:pt>
                  <c:pt idx="11">
                    <c:v>2</c:v>
                  </c:pt>
                </c:lvl>
                <c:lvl>
                  <c:pt idx="0">
                    <c:v>気温</c:v>
                  </c:pt>
                  <c:pt idx="2">
                    <c:v>日照時間</c:v>
                  </c:pt>
                  <c:pt idx="4">
                    <c:v>給水量</c:v>
                  </c:pt>
                  <c:pt idx="6">
                    <c:v>施肥量</c:v>
                  </c:pt>
                  <c:pt idx="8">
                    <c:v>気温×日照時間</c:v>
                  </c:pt>
                  <c:pt idx="10">
                    <c:v>気温×給水量</c:v>
                  </c:pt>
                </c:lvl>
              </c:multiLvlStrCache>
            </c:multiLvlStrRef>
          </c:cat>
          <c:val>
            <c:numRef>
              <c:f>Sheet2!$H$3:$H$14</c:f>
              <c:numCache>
                <c:formatCode>General</c:formatCode>
                <c:ptCount val="12"/>
                <c:pt idx="0">
                  <c:v>42.875</c:v>
                </c:pt>
                <c:pt idx="1">
                  <c:v>42.875</c:v>
                </c:pt>
                <c:pt idx="2">
                  <c:v>42.875</c:v>
                </c:pt>
                <c:pt idx="3">
                  <c:v>42.875</c:v>
                </c:pt>
                <c:pt idx="4">
                  <c:v>42.875</c:v>
                </c:pt>
                <c:pt idx="5">
                  <c:v>42.875</c:v>
                </c:pt>
                <c:pt idx="6">
                  <c:v>42.875</c:v>
                </c:pt>
                <c:pt idx="7">
                  <c:v>42.875</c:v>
                </c:pt>
                <c:pt idx="8">
                  <c:v>42.875</c:v>
                </c:pt>
                <c:pt idx="9">
                  <c:v>42.875</c:v>
                </c:pt>
                <c:pt idx="10">
                  <c:v>42.875</c:v>
                </c:pt>
                <c:pt idx="11">
                  <c:v>42.875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CC-4014-A01C-723CB8210F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801471"/>
        <c:axId val="1121802303"/>
      </c:lineChart>
      <c:catAx>
        <c:axId val="1121801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21802303"/>
        <c:crosses val="autoZero"/>
        <c:auto val="1"/>
        <c:lblAlgn val="ctr"/>
        <c:lblOffset val="100"/>
        <c:noMultiLvlLbl val="0"/>
      </c:catAx>
      <c:valAx>
        <c:axId val="1121802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218014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9</xdr:row>
      <xdr:rowOff>0</xdr:rowOff>
    </xdr:from>
    <xdr:to>
      <xdr:col>19</xdr:col>
      <xdr:colOff>0</xdr:colOff>
      <xdr:row>21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82ECDF8-EDB1-4F38-B0E6-D177891CCE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674914</xdr:colOff>
      <xdr:row>16</xdr:row>
      <xdr:rowOff>97971</xdr:rowOff>
    </xdr:from>
    <xdr:to>
      <xdr:col>12</xdr:col>
      <xdr:colOff>7620</xdr:colOff>
      <xdr:row>37</xdr:row>
      <xdr:rowOff>105591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0864CF3-7C5A-4ED1-B9D5-5A24699D2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8857" y="3755571"/>
          <a:ext cx="5156563" cy="4808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525780</xdr:colOff>
      <xdr:row>0</xdr:row>
      <xdr:rowOff>15240</xdr:rowOff>
    </xdr:from>
    <xdr:to>
      <xdr:col>16</xdr:col>
      <xdr:colOff>60960</xdr:colOff>
      <xdr:row>8</xdr:row>
      <xdr:rowOff>76620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7EB5B9F0-5FE5-4038-A985-CE4156BD97C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2963"/>
        <a:stretch/>
      </xdr:blipFill>
      <xdr:spPr>
        <a:xfrm>
          <a:off x="7901940" y="15240"/>
          <a:ext cx="2887980" cy="189018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15</xdr:col>
      <xdr:colOff>38100</xdr:colOff>
      <xdr:row>20</xdr:row>
      <xdr:rowOff>7620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3BA42F14-E4BB-406D-BE7D-05A1D1128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2514600"/>
          <a:ext cx="6073140" cy="2065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松野有希" refreshedDate="44304.58757476852" createdVersion="7" refreshedVersion="7" minRefreshableVersion="3" recordCount="8" xr:uid="{940CEE7A-69F1-44DD-AEA0-022151FE70A6}">
  <cacheSource type="worksheet">
    <worksheetSource ref="B1:I9" sheet="Sheet1"/>
  </cacheSource>
  <cacheFields count="8">
    <cacheField name="気温" numFmtId="0">
      <sharedItems count="2">
        <s v="20℃"/>
        <s v="30℃"/>
      </sharedItems>
    </cacheField>
    <cacheField name="日照時間" numFmtId="0">
      <sharedItems count="2">
        <s v="6時間"/>
        <s v="10時間"/>
      </sharedItems>
    </cacheField>
    <cacheField name="A×B" numFmtId="0">
      <sharedItems containsSemiMixedTypes="0" containsString="0" containsNumber="1" containsInteger="1" minValue="1" maxValue="2" count="2">
        <n v="1"/>
        <n v="2"/>
      </sharedItems>
    </cacheField>
    <cacheField name="給水量" numFmtId="0">
      <sharedItems count="2">
        <s v="50cc"/>
        <s v="100cc"/>
      </sharedItems>
    </cacheField>
    <cacheField name="A×C" numFmtId="0">
      <sharedItems containsSemiMixedTypes="0" containsString="0" containsNumber="1" containsInteger="1" minValue="1" maxValue="2" count="2">
        <n v="1"/>
        <n v="2"/>
      </sharedItems>
    </cacheField>
    <cacheField name="誤差" numFmtId="0">
      <sharedItems containsSemiMixedTypes="0" containsString="0" containsNumber="1" containsInteger="1" minValue="1" maxValue="2"/>
    </cacheField>
    <cacheField name="施肥量" numFmtId="0">
      <sharedItems count="2">
        <s v="10g"/>
        <s v="20g"/>
      </sharedItems>
    </cacheField>
    <cacheField name="データ" numFmtId="0">
      <sharedItems containsSemiMixedTypes="0" containsString="0" containsNumber="1" containsInteger="1" minValue="10" maxValue="9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">
  <r>
    <x v="0"/>
    <x v="0"/>
    <x v="0"/>
    <x v="0"/>
    <x v="0"/>
    <n v="1"/>
    <x v="0"/>
    <n v="10"/>
  </r>
  <r>
    <x v="0"/>
    <x v="0"/>
    <x v="0"/>
    <x v="1"/>
    <x v="1"/>
    <n v="2"/>
    <x v="1"/>
    <n v="40"/>
  </r>
  <r>
    <x v="0"/>
    <x v="1"/>
    <x v="1"/>
    <x v="0"/>
    <x v="0"/>
    <n v="2"/>
    <x v="1"/>
    <n v="15"/>
  </r>
  <r>
    <x v="0"/>
    <x v="1"/>
    <x v="1"/>
    <x v="1"/>
    <x v="1"/>
    <n v="1"/>
    <x v="0"/>
    <n v="50"/>
  </r>
  <r>
    <x v="1"/>
    <x v="0"/>
    <x v="1"/>
    <x v="0"/>
    <x v="1"/>
    <n v="1"/>
    <x v="1"/>
    <n v="18"/>
  </r>
  <r>
    <x v="1"/>
    <x v="0"/>
    <x v="1"/>
    <x v="1"/>
    <x v="0"/>
    <n v="2"/>
    <x v="0"/>
    <n v="80"/>
  </r>
  <r>
    <x v="1"/>
    <x v="1"/>
    <x v="0"/>
    <x v="0"/>
    <x v="1"/>
    <n v="2"/>
    <x v="0"/>
    <n v="40"/>
  </r>
  <r>
    <x v="1"/>
    <x v="1"/>
    <x v="0"/>
    <x v="1"/>
    <x v="0"/>
    <n v="1"/>
    <x v="1"/>
    <n v="9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60B6609-D118-4505-8710-00F455C35FDB}" name="ピボットテーブル1" cacheId="11" applyNumberFormats="0" applyBorderFormats="0" applyFontFormats="0" applyPatternFormats="0" applyAlignmentFormats="0" applyWidthHeightFormats="1" dataCaption="値" updatedVersion="7" minRefreshableVersion="3" useAutoFormatting="1" itemPrintTitles="1" createdVersion="7" indent="0" outline="1" outlineData="1" multipleFieldFilters="0">
  <location ref="A3:C6" firstHeaderRow="0" firstDataRow="1" firstDataCol="1"/>
  <pivotFields count="8"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dataField="1" showAll="0"/>
    <pivotField axis="axisRow" showAll="0">
      <items count="3">
        <item x="0"/>
        <item x="1"/>
        <item t="default"/>
      </items>
    </pivotField>
    <pivotField dataField="1" showAll="0"/>
  </pivotFields>
  <rowFields count="1">
    <field x="6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平均 / データ" fld="7" subtotal="average" baseField="0" baseItem="0"/>
    <dataField name="個数 / 誤差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E7862-8BCB-4FDF-8D75-B9E50CF51496}">
  <dimension ref="A1:S14"/>
  <sheetViews>
    <sheetView tabSelected="1" zoomScale="70" zoomScaleNormal="70" workbookViewId="0">
      <selection activeCell="X9" sqref="X9"/>
    </sheetView>
  </sheetViews>
  <sheetFormatPr defaultRowHeight="18" x14ac:dyDescent="0.45"/>
  <cols>
    <col min="1" max="1" width="10.59765625" bestFit="1" customWidth="1"/>
    <col min="2" max="2" width="12.5" bestFit="1" customWidth="1"/>
    <col min="3" max="3" width="10.5" bestFit="1" customWidth="1"/>
    <col min="5" max="5" width="14.3984375" bestFit="1" customWidth="1"/>
    <col min="13" max="13" width="14.3984375" bestFit="1" customWidth="1"/>
  </cols>
  <sheetData>
    <row r="1" spans="1:19" x14ac:dyDescent="0.45"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</row>
    <row r="2" spans="1:19" x14ac:dyDescent="0.45">
      <c r="M2" s="1" t="s">
        <v>30</v>
      </c>
      <c r="N2" s="1">
        <f>DEVSQ(Sheet1!$I$2:$I$9)</f>
        <v>6142.875</v>
      </c>
      <c r="O2" s="1">
        <v>7</v>
      </c>
      <c r="P2" s="1">
        <f>N2/O2</f>
        <v>877.55357142857144</v>
      </c>
      <c r="Q2" s="1"/>
      <c r="R2" s="1"/>
      <c r="S2" s="1"/>
    </row>
    <row r="3" spans="1:19" x14ac:dyDescent="0.45">
      <c r="A3" s="4" t="s">
        <v>18</v>
      </c>
      <c r="B3" t="s">
        <v>22</v>
      </c>
      <c r="C3" t="s">
        <v>23</v>
      </c>
      <c r="E3" t="s">
        <v>5</v>
      </c>
      <c r="F3" s="5" t="s">
        <v>19</v>
      </c>
      <c r="G3" s="6">
        <v>28.75</v>
      </c>
      <c r="H3" s="6">
        <v>42.875</v>
      </c>
      <c r="I3" s="6">
        <v>4</v>
      </c>
      <c r="J3" s="6">
        <f>(G3-H3)^2*I3</f>
        <v>798.0625</v>
      </c>
      <c r="K3">
        <f>J3+J4</f>
        <v>1596.125</v>
      </c>
      <c r="M3" s="7" t="s">
        <v>5</v>
      </c>
      <c r="N3" s="7">
        <v>1596.125</v>
      </c>
      <c r="O3" s="7">
        <v>1</v>
      </c>
      <c r="P3" s="7">
        <f t="shared" ref="P3:P9" si="0">N3/O3</f>
        <v>1596.125</v>
      </c>
      <c r="Q3" s="7">
        <f>P3/$P$9</f>
        <v>260.59183673469386</v>
      </c>
      <c r="R3" s="7">
        <f>_xlfn.F.INV.RT(0.05,O3,$O$9)</f>
        <v>161.44763879758855</v>
      </c>
      <c r="S3" s="8">
        <f>(N3-$N$9*O3)/$N$2</f>
        <v>0.2588364568707649</v>
      </c>
    </row>
    <row r="4" spans="1:19" x14ac:dyDescent="0.45">
      <c r="A4" s="5" t="s">
        <v>31</v>
      </c>
      <c r="B4" s="6">
        <v>45</v>
      </c>
      <c r="C4" s="6">
        <v>4</v>
      </c>
      <c r="F4" s="5" t="s">
        <v>20</v>
      </c>
      <c r="G4" s="6">
        <v>57</v>
      </c>
      <c r="H4" s="6">
        <v>42.875</v>
      </c>
      <c r="I4" s="6">
        <v>4</v>
      </c>
      <c r="J4" s="6">
        <f t="shared" ref="J4:J14" si="1">(G4-H4)^2*I4</f>
        <v>798.0625</v>
      </c>
      <c r="M4" s="1" t="s">
        <v>6</v>
      </c>
      <c r="N4" s="1">
        <v>276.125</v>
      </c>
      <c r="O4" s="1">
        <v>1</v>
      </c>
      <c r="P4" s="1">
        <f t="shared" si="0"/>
        <v>276.125</v>
      </c>
      <c r="Q4" s="1">
        <f t="shared" ref="Q4:Q9" si="2">P4/$P$9</f>
        <v>45.081632653061227</v>
      </c>
      <c r="R4" s="1">
        <f t="shared" ref="R4:R8" si="3">_xlfn.F.INV.RT(0.05,O4,$O$9)</f>
        <v>161.44763879758855</v>
      </c>
      <c r="S4" s="8">
        <f t="shared" ref="S4:S8" si="4">(N4-$N$9*O4)/$N$2</f>
        <v>4.3953360600695927E-2</v>
      </c>
    </row>
    <row r="5" spans="1:19" x14ac:dyDescent="0.45">
      <c r="A5" s="5" t="s">
        <v>32</v>
      </c>
      <c r="B5" s="6">
        <v>40.75</v>
      </c>
      <c r="C5" s="6">
        <v>4</v>
      </c>
      <c r="E5" t="s">
        <v>6</v>
      </c>
      <c r="F5" s="5" t="s">
        <v>25</v>
      </c>
      <c r="G5" s="6">
        <v>37</v>
      </c>
      <c r="H5" s="6">
        <v>42.875</v>
      </c>
      <c r="I5" s="6">
        <v>4</v>
      </c>
      <c r="J5" s="6">
        <f t="shared" si="1"/>
        <v>138.0625</v>
      </c>
      <c r="K5">
        <f>J5+J6</f>
        <v>276.125</v>
      </c>
      <c r="M5" s="7" t="s">
        <v>7</v>
      </c>
      <c r="N5" s="7">
        <v>3916.125</v>
      </c>
      <c r="O5" s="7">
        <v>1</v>
      </c>
      <c r="P5" s="7">
        <f t="shared" si="0"/>
        <v>3916.125</v>
      </c>
      <c r="Q5" s="7">
        <f t="shared" si="2"/>
        <v>639.36734693877554</v>
      </c>
      <c r="R5" s="7">
        <f t="shared" si="3"/>
        <v>161.44763879758855</v>
      </c>
      <c r="S5" s="8">
        <f t="shared" si="4"/>
        <v>0.63650977758785587</v>
      </c>
    </row>
    <row r="6" spans="1:19" x14ac:dyDescent="0.45">
      <c r="A6" s="5" t="s">
        <v>21</v>
      </c>
      <c r="B6" s="6">
        <v>42.875</v>
      </c>
      <c r="C6" s="6">
        <v>8</v>
      </c>
      <c r="F6" s="5" t="s">
        <v>24</v>
      </c>
      <c r="G6" s="6">
        <v>48.75</v>
      </c>
      <c r="H6" s="6">
        <v>42.875</v>
      </c>
      <c r="I6" s="6">
        <v>4</v>
      </c>
      <c r="J6" s="6">
        <f t="shared" si="1"/>
        <v>138.0625</v>
      </c>
      <c r="M6" s="1" t="s">
        <v>8</v>
      </c>
      <c r="N6" s="1">
        <v>36.125</v>
      </c>
      <c r="O6" s="1">
        <v>1</v>
      </c>
      <c r="P6" s="1">
        <f t="shared" si="0"/>
        <v>36.125</v>
      </c>
      <c r="Q6" s="1">
        <f t="shared" si="2"/>
        <v>5.8979591836734695</v>
      </c>
      <c r="R6" s="1">
        <f t="shared" si="3"/>
        <v>161.44763879758855</v>
      </c>
      <c r="S6" s="8">
        <f t="shared" si="4"/>
        <v>4.8837067334106584E-3</v>
      </c>
    </row>
    <row r="7" spans="1:19" x14ac:dyDescent="0.45">
      <c r="E7" t="s">
        <v>7</v>
      </c>
      <c r="F7" s="5" t="s">
        <v>27</v>
      </c>
      <c r="G7" s="6">
        <v>20.75</v>
      </c>
      <c r="H7" s="6">
        <v>42.875</v>
      </c>
      <c r="I7" s="6">
        <v>4</v>
      </c>
      <c r="J7" s="6">
        <f t="shared" si="1"/>
        <v>1958.0625</v>
      </c>
      <c r="K7">
        <f>J7+J8</f>
        <v>3916.125</v>
      </c>
      <c r="M7" s="1" t="s">
        <v>28</v>
      </c>
      <c r="N7" s="1">
        <v>36.125</v>
      </c>
      <c r="O7" s="1">
        <v>1</v>
      </c>
      <c r="P7" s="1">
        <f t="shared" si="0"/>
        <v>36.125</v>
      </c>
      <c r="Q7" s="1">
        <f t="shared" si="2"/>
        <v>5.8979591836734695</v>
      </c>
      <c r="R7" s="1">
        <f t="shared" si="3"/>
        <v>161.44763879758855</v>
      </c>
      <c r="S7" s="8">
        <f t="shared" si="4"/>
        <v>4.8837067334106584E-3</v>
      </c>
    </row>
    <row r="8" spans="1:19" x14ac:dyDescent="0.45">
      <c r="F8" s="5" t="s">
        <v>26</v>
      </c>
      <c r="G8" s="6">
        <v>65</v>
      </c>
      <c r="H8" s="6">
        <v>42.875</v>
      </c>
      <c r="I8" s="6">
        <v>4</v>
      </c>
      <c r="J8" s="6">
        <f t="shared" si="1"/>
        <v>1958.0625</v>
      </c>
      <c r="M8" s="1" t="s">
        <v>29</v>
      </c>
      <c r="N8" s="1">
        <v>276.125</v>
      </c>
      <c r="O8" s="1">
        <v>1</v>
      </c>
      <c r="P8" s="1">
        <f t="shared" si="0"/>
        <v>276.125</v>
      </c>
      <c r="Q8" s="1">
        <f t="shared" si="2"/>
        <v>45.081632653061227</v>
      </c>
      <c r="R8" s="1">
        <f t="shared" si="3"/>
        <v>161.44763879758855</v>
      </c>
      <c r="S8" s="8">
        <f t="shared" si="4"/>
        <v>4.3953360600695927E-2</v>
      </c>
    </row>
    <row r="9" spans="1:19" x14ac:dyDescent="0.45">
      <c r="E9" t="s">
        <v>8</v>
      </c>
      <c r="F9" s="5" t="s">
        <v>31</v>
      </c>
      <c r="G9" s="6">
        <v>45</v>
      </c>
      <c r="H9" s="6">
        <v>42.875</v>
      </c>
      <c r="I9" s="6">
        <v>4</v>
      </c>
      <c r="J9" s="6">
        <f t="shared" si="1"/>
        <v>18.0625</v>
      </c>
      <c r="K9">
        <f>J9+J10</f>
        <v>36.125</v>
      </c>
      <c r="M9" s="1" t="s">
        <v>17</v>
      </c>
      <c r="N9" s="1">
        <f>N2-SUM(N3:N8)</f>
        <v>6.125</v>
      </c>
      <c r="O9" s="1">
        <v>1</v>
      </c>
      <c r="P9" s="1">
        <f t="shared" si="0"/>
        <v>6.125</v>
      </c>
      <c r="Q9" s="1"/>
      <c r="R9" s="1"/>
      <c r="S9" s="8">
        <f>1-SUM(S3:S8)</f>
        <v>6.9796308731661094E-3</v>
      </c>
    </row>
    <row r="10" spans="1:19" x14ac:dyDescent="0.45">
      <c r="F10" s="5" t="s">
        <v>32</v>
      </c>
      <c r="G10" s="6">
        <v>40.75</v>
      </c>
      <c r="H10" s="6">
        <v>42.875</v>
      </c>
      <c r="I10" s="6">
        <v>4</v>
      </c>
      <c r="J10" s="6">
        <f t="shared" si="1"/>
        <v>18.0625</v>
      </c>
    </row>
    <row r="11" spans="1:19" x14ac:dyDescent="0.45">
      <c r="E11" t="s">
        <v>28</v>
      </c>
      <c r="F11" s="5">
        <v>1</v>
      </c>
      <c r="G11" s="6">
        <v>45</v>
      </c>
      <c r="H11" s="6">
        <v>42.875</v>
      </c>
      <c r="I11" s="6">
        <v>4</v>
      </c>
      <c r="J11" s="6">
        <f t="shared" si="1"/>
        <v>18.0625</v>
      </c>
      <c r="K11">
        <f>J11+J12</f>
        <v>36.125</v>
      </c>
    </row>
    <row r="12" spans="1:19" x14ac:dyDescent="0.45">
      <c r="F12" s="5">
        <v>2</v>
      </c>
      <c r="G12" s="6">
        <v>40.75</v>
      </c>
      <c r="H12" s="6">
        <v>42.875</v>
      </c>
      <c r="I12" s="6">
        <v>4</v>
      </c>
      <c r="J12" s="6">
        <f t="shared" si="1"/>
        <v>18.0625</v>
      </c>
    </row>
    <row r="13" spans="1:19" x14ac:dyDescent="0.45">
      <c r="E13" t="s">
        <v>29</v>
      </c>
      <c r="F13" s="5">
        <v>1</v>
      </c>
      <c r="G13" s="6">
        <v>48.75</v>
      </c>
      <c r="H13" s="6">
        <v>42.875</v>
      </c>
      <c r="I13" s="6">
        <v>4</v>
      </c>
      <c r="J13" s="6">
        <f t="shared" si="1"/>
        <v>138.0625</v>
      </c>
      <c r="K13">
        <f>J13+J14</f>
        <v>276.125</v>
      </c>
    </row>
    <row r="14" spans="1:19" x14ac:dyDescent="0.45">
      <c r="F14" s="5">
        <v>2</v>
      </c>
      <c r="G14" s="6">
        <v>37</v>
      </c>
      <c r="H14" s="6">
        <v>42.875</v>
      </c>
      <c r="I14" s="6">
        <v>4</v>
      </c>
      <c r="J14" s="6">
        <f t="shared" si="1"/>
        <v>138.0625</v>
      </c>
    </row>
  </sheetData>
  <phoneticPr fontId="1"/>
  <conditionalFormatting sqref="S3:S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FB25E-C1B4-4E54-B39A-C705CDA63D8B}">
  <dimension ref="A1:I16"/>
  <sheetViews>
    <sheetView workbookViewId="0">
      <selection activeCell="G12" sqref="G12"/>
    </sheetView>
  </sheetViews>
  <sheetFormatPr defaultRowHeight="18" x14ac:dyDescent="0.45"/>
  <cols>
    <col min="4" max="4" width="14.3984375" bestFit="1" customWidth="1"/>
    <col min="6" max="6" width="12.3984375" bestFit="1" customWidth="1"/>
  </cols>
  <sheetData>
    <row r="1" spans="1:9" x14ac:dyDescent="0.45">
      <c r="B1" s="1" t="s">
        <v>5</v>
      </c>
      <c r="C1" s="1" t="s">
        <v>6</v>
      </c>
      <c r="D1" s="1" t="s">
        <v>28</v>
      </c>
      <c r="E1" s="1" t="s">
        <v>7</v>
      </c>
      <c r="F1" s="1" t="s">
        <v>29</v>
      </c>
      <c r="G1" s="1" t="s">
        <v>17</v>
      </c>
      <c r="H1" s="1" t="s">
        <v>8</v>
      </c>
      <c r="I1" s="1" t="s">
        <v>4</v>
      </c>
    </row>
    <row r="2" spans="1:9" x14ac:dyDescent="0.45">
      <c r="A2" s="1">
        <v>1</v>
      </c>
      <c r="B2" s="2" t="s">
        <v>9</v>
      </c>
      <c r="C2" s="2" t="s">
        <v>10</v>
      </c>
      <c r="D2" s="2">
        <v>1</v>
      </c>
      <c r="E2" s="2" t="s">
        <v>11</v>
      </c>
      <c r="F2" s="2">
        <v>1</v>
      </c>
      <c r="G2" s="2">
        <v>1</v>
      </c>
      <c r="H2" s="2" t="s">
        <v>12</v>
      </c>
      <c r="I2" s="1">
        <v>10</v>
      </c>
    </row>
    <row r="3" spans="1:9" x14ac:dyDescent="0.45">
      <c r="A3" s="1">
        <v>2</v>
      </c>
      <c r="B3" s="2" t="s">
        <v>9</v>
      </c>
      <c r="C3" s="2" t="s">
        <v>10</v>
      </c>
      <c r="D3" s="2">
        <v>1</v>
      </c>
      <c r="E3" s="3" t="s">
        <v>15</v>
      </c>
      <c r="F3" s="3">
        <v>2</v>
      </c>
      <c r="G3" s="3">
        <v>2</v>
      </c>
      <c r="H3" s="3" t="s">
        <v>16</v>
      </c>
      <c r="I3" s="1">
        <v>40</v>
      </c>
    </row>
    <row r="4" spans="1:9" x14ac:dyDescent="0.45">
      <c r="A4" s="1">
        <v>3</v>
      </c>
      <c r="B4" s="2" t="s">
        <v>9</v>
      </c>
      <c r="C4" s="3" t="s">
        <v>14</v>
      </c>
      <c r="D4" s="3">
        <v>2</v>
      </c>
      <c r="E4" s="2" t="s">
        <v>11</v>
      </c>
      <c r="F4" s="2">
        <v>1</v>
      </c>
      <c r="G4" s="3">
        <v>2</v>
      </c>
      <c r="H4" s="3" t="s">
        <v>16</v>
      </c>
      <c r="I4" s="1">
        <v>15</v>
      </c>
    </row>
    <row r="5" spans="1:9" x14ac:dyDescent="0.45">
      <c r="A5" s="1">
        <v>4</v>
      </c>
      <c r="B5" s="2" t="s">
        <v>9</v>
      </c>
      <c r="C5" s="3" t="s">
        <v>14</v>
      </c>
      <c r="D5" s="3">
        <v>2</v>
      </c>
      <c r="E5" s="3" t="s">
        <v>15</v>
      </c>
      <c r="F5" s="3">
        <v>2</v>
      </c>
      <c r="G5" s="2">
        <v>1</v>
      </c>
      <c r="H5" s="2" t="s">
        <v>12</v>
      </c>
      <c r="I5" s="1">
        <v>50</v>
      </c>
    </row>
    <row r="6" spans="1:9" x14ac:dyDescent="0.45">
      <c r="A6" s="1">
        <v>5</v>
      </c>
      <c r="B6" s="3" t="s">
        <v>13</v>
      </c>
      <c r="C6" s="2" t="s">
        <v>10</v>
      </c>
      <c r="D6" s="3">
        <v>2</v>
      </c>
      <c r="E6" s="2" t="s">
        <v>11</v>
      </c>
      <c r="F6" s="3">
        <v>2</v>
      </c>
      <c r="G6" s="2">
        <v>1</v>
      </c>
      <c r="H6" s="3" t="s">
        <v>16</v>
      </c>
      <c r="I6" s="1">
        <v>18</v>
      </c>
    </row>
    <row r="7" spans="1:9" x14ac:dyDescent="0.45">
      <c r="A7" s="1">
        <v>6</v>
      </c>
      <c r="B7" s="3" t="s">
        <v>13</v>
      </c>
      <c r="C7" s="2" t="s">
        <v>10</v>
      </c>
      <c r="D7" s="3">
        <v>2</v>
      </c>
      <c r="E7" s="3" t="s">
        <v>15</v>
      </c>
      <c r="F7" s="2">
        <v>1</v>
      </c>
      <c r="G7" s="3">
        <v>2</v>
      </c>
      <c r="H7" s="2" t="s">
        <v>12</v>
      </c>
      <c r="I7" s="1">
        <v>80</v>
      </c>
    </row>
    <row r="8" spans="1:9" x14ac:dyDescent="0.45">
      <c r="A8" s="1">
        <v>7</v>
      </c>
      <c r="B8" s="3" t="s">
        <v>13</v>
      </c>
      <c r="C8" s="3" t="s">
        <v>14</v>
      </c>
      <c r="D8" s="2">
        <v>1</v>
      </c>
      <c r="E8" s="2" t="s">
        <v>11</v>
      </c>
      <c r="F8" s="3">
        <v>2</v>
      </c>
      <c r="G8" s="3">
        <v>2</v>
      </c>
      <c r="H8" s="2" t="s">
        <v>12</v>
      </c>
      <c r="I8" s="1">
        <v>40</v>
      </c>
    </row>
    <row r="9" spans="1:9" x14ac:dyDescent="0.45">
      <c r="A9" s="1">
        <v>8</v>
      </c>
      <c r="B9" s="3" t="s">
        <v>13</v>
      </c>
      <c r="C9" s="3" t="s">
        <v>14</v>
      </c>
      <c r="D9" s="2">
        <v>1</v>
      </c>
      <c r="E9" s="3" t="s">
        <v>15</v>
      </c>
      <c r="F9" s="2">
        <v>1</v>
      </c>
      <c r="G9" s="2">
        <v>1</v>
      </c>
      <c r="H9" s="3" t="s">
        <v>16</v>
      </c>
      <c r="I9" s="1">
        <v>90</v>
      </c>
    </row>
    <row r="13" spans="1:9" x14ac:dyDescent="0.45">
      <c r="B13" s="3" t="s">
        <v>0</v>
      </c>
      <c r="C13" s="3" t="s">
        <v>1</v>
      </c>
      <c r="D13" s="3" t="s">
        <v>2</v>
      </c>
      <c r="E13" s="3" t="s">
        <v>3</v>
      </c>
    </row>
    <row r="14" spans="1:9" x14ac:dyDescent="0.45">
      <c r="B14" s="1" t="s">
        <v>5</v>
      </c>
      <c r="C14" s="1" t="s">
        <v>6</v>
      </c>
      <c r="D14" s="1" t="s">
        <v>7</v>
      </c>
      <c r="E14" s="1" t="s">
        <v>8</v>
      </c>
    </row>
    <row r="15" spans="1:9" x14ac:dyDescent="0.45">
      <c r="A15" s="1">
        <v>1</v>
      </c>
      <c r="B15" s="2" t="s">
        <v>9</v>
      </c>
      <c r="C15" s="2" t="s">
        <v>10</v>
      </c>
      <c r="D15" s="2" t="s">
        <v>11</v>
      </c>
      <c r="E15" s="2" t="s">
        <v>12</v>
      </c>
    </row>
    <row r="16" spans="1:9" x14ac:dyDescent="0.45">
      <c r="A16" s="1">
        <v>2</v>
      </c>
      <c r="B16" s="3" t="s">
        <v>13</v>
      </c>
      <c r="C16" s="3" t="s">
        <v>14</v>
      </c>
      <c r="D16" s="3" t="s">
        <v>15</v>
      </c>
      <c r="E16" s="3" t="s">
        <v>16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松野有希</dc:creator>
  <cp:lastModifiedBy>松野有希</cp:lastModifiedBy>
  <dcterms:created xsi:type="dcterms:W3CDTF">2021-04-18T05:03:16Z</dcterms:created>
  <dcterms:modified xsi:type="dcterms:W3CDTF">2021-04-18T05:17:07Z</dcterms:modified>
</cp:coreProperties>
</file>