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メンバー\037\"/>
    </mc:Choice>
  </mc:AlternateContent>
  <xr:revisionPtr revIDLastSave="0" documentId="13_ncr:1_{D02744A1-A652-4BAB-954D-21AD17B63A40}" xr6:coauthVersionLast="47" xr6:coauthVersionMax="47" xr10:uidLastSave="{00000000-0000-0000-0000-000000000000}"/>
  <bookViews>
    <workbookView xWindow="-108" yWindow="-108" windowWidth="23256" windowHeight="12576" xr2:uid="{3DF64B71-D0BD-4A9E-8DD1-A8AB806AB765}"/>
  </bookViews>
  <sheets>
    <sheet name="n&lt;20" sheetId="1" r:id="rId1"/>
    <sheet name="n≧2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G6" i="1"/>
  <c r="G4" i="1"/>
  <c r="C8" i="1" s="1"/>
  <c r="D6" i="1"/>
  <c r="D7" i="1"/>
  <c r="D2" i="1"/>
  <c r="D3" i="1"/>
  <c r="D4" i="1"/>
  <c r="D8" i="1"/>
  <c r="G4" i="2"/>
  <c r="C7" i="2" s="1"/>
  <c r="D5" i="2"/>
  <c r="D8" i="2"/>
  <c r="D7" i="2"/>
  <c r="D6" i="2"/>
  <c r="D4" i="2"/>
  <c r="D3" i="2"/>
  <c r="D2" i="2"/>
  <c r="C6" i="2" l="1"/>
  <c r="E6" i="2" s="1"/>
  <c r="C8" i="2"/>
  <c r="C4" i="2"/>
  <c r="E4" i="2" s="1"/>
  <c r="C2" i="2"/>
  <c r="C3" i="2"/>
  <c r="E3" i="2" s="1"/>
  <c r="C5" i="2"/>
  <c r="E5" i="2" s="1"/>
  <c r="C2" i="1"/>
  <c r="D5" i="1"/>
  <c r="E8" i="2"/>
  <c r="C4" i="1"/>
  <c r="E4" i="1" s="1"/>
  <c r="C6" i="1"/>
  <c r="E6" i="1" s="1"/>
  <c r="C7" i="1"/>
  <c r="E7" i="1" s="1"/>
  <c r="C3" i="1"/>
  <c r="C5" i="1"/>
  <c r="E5" i="1" s="1"/>
  <c r="E7" i="2"/>
  <c r="E8" i="1"/>
  <c r="E2" i="2" l="1"/>
  <c r="G6" i="2"/>
  <c r="G7" i="2"/>
  <c r="E2" i="1"/>
  <c r="G7" i="1"/>
  <c r="G8" i="1" s="1"/>
  <c r="G2" i="2"/>
  <c r="E3" i="1"/>
  <c r="F2" i="2"/>
  <c r="H2" i="2" s="1"/>
  <c r="G5" i="2" s="1"/>
  <c r="G8" i="2" l="1"/>
  <c r="G9" i="2"/>
  <c r="F2" i="1"/>
  <c r="G2" i="1"/>
  <c r="H2" i="1" s="1"/>
  <c r="G5" i="1" s="1"/>
  <c r="G9" i="1"/>
</calcChain>
</file>

<file path=xl/sharedStrings.xml><?xml version="1.0" encoding="utf-8"?>
<sst xmlns="http://schemas.openxmlformats.org/spreadsheetml/2006/main" count="24" uniqueCount="11">
  <si>
    <t>t</t>
    <phoneticPr fontId="1"/>
  </si>
  <si>
    <t>F(t)</t>
    <phoneticPr fontId="1"/>
  </si>
  <si>
    <t>x</t>
    <phoneticPr fontId="1"/>
  </si>
  <si>
    <t>y</t>
    <phoneticPr fontId="1"/>
  </si>
  <si>
    <t>m</t>
    <phoneticPr fontId="1"/>
  </si>
  <si>
    <t>η</t>
    <phoneticPr fontId="1"/>
  </si>
  <si>
    <t>切片</t>
    <rPh sb="0" eb="2">
      <t>セッペン</t>
    </rPh>
    <phoneticPr fontId="1"/>
  </si>
  <si>
    <t>データ数</t>
    <rPh sb="3" eb="4">
      <t>スウ</t>
    </rPh>
    <phoneticPr fontId="1"/>
  </si>
  <si>
    <t>MTTF</t>
    <phoneticPr fontId="1"/>
  </si>
  <si>
    <t>B10ライフ</t>
    <phoneticPr fontId="1"/>
  </si>
  <si>
    <t>傾き</t>
    <rPh sb="0" eb="1">
      <t>カタム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</si>
</sst>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0_ "/>
    <numFmt numFmtId="178" formatCode="&quot;B&quot;0%&quot;ライフ&quot;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left" vertical="center"/>
    </xf>
    <xf numFmtId="177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直線性の確認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'n&lt;20'!$B$2:$B$8</c:f>
              <c:numCache>
                <c:formatCode>General</c:formatCode>
                <c:ptCount val="7"/>
              </c:numCache>
            </c:numRef>
          </c:xVal>
          <c:yVal>
            <c:numRef>
              <c:f>'n&lt;20'!$C$2:$C$8</c:f>
              <c:numCache>
                <c:formatCode>0%</c:formatCode>
                <c:ptCount val="7"/>
                <c:pt idx="0">
                  <c:v>9.4594594594594586E-2</c:v>
                </c:pt>
                <c:pt idx="1">
                  <c:v>0.22972972972972971</c:v>
                </c:pt>
                <c:pt idx="2">
                  <c:v>0.36486486486486486</c:v>
                </c:pt>
                <c:pt idx="3">
                  <c:v>0.5</c:v>
                </c:pt>
                <c:pt idx="4">
                  <c:v>0.63513513513513509</c:v>
                </c:pt>
                <c:pt idx="5">
                  <c:v>0.77027027027027029</c:v>
                </c:pt>
                <c:pt idx="6">
                  <c:v>0.90540540540540537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48-49B4-827E-89A9FD39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558256"/>
        <c:axId val="795561584"/>
      </c:scatterChart>
      <c:valAx>
        <c:axId val="795558256"/>
        <c:scaling>
          <c:logBase val="10"/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5561584"/>
        <c:crosses val="autoZero"/>
        <c:crossBetween val="midCat"/>
      </c:valAx>
      <c:valAx>
        <c:axId val="79556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555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直線性の確認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n≧20!$B$2:$B$8</c:f>
              <c:numCache>
                <c:formatCode>General</c:formatCode>
                <c:ptCount val="7"/>
              </c:numCache>
            </c:numRef>
          </c:xVal>
          <c:yVal>
            <c:numRef>
              <c:f>n≧20!$C$2:$C$8</c:f>
              <c:numCache>
                <c:formatCode>0%</c:formatCode>
                <c:ptCount val="7"/>
                <c:pt idx="0">
                  <c:v>4.5454545454545456E-2</c:v>
                </c:pt>
                <c:pt idx="1">
                  <c:v>9.0909090909090912E-2</c:v>
                </c:pt>
                <c:pt idx="2">
                  <c:v>0.13636363636363635</c:v>
                </c:pt>
                <c:pt idx="3">
                  <c:v>0.18181818181818182</c:v>
                </c:pt>
                <c:pt idx="4">
                  <c:v>0.22727272727272727</c:v>
                </c:pt>
                <c:pt idx="5">
                  <c:v>0.27272727272727271</c:v>
                </c:pt>
                <c:pt idx="6">
                  <c:v>0.31818181818181818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FA-4E7F-A699-5A2E65DD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336623"/>
        <c:axId val="1133337039"/>
      </c:scatterChart>
      <c:valAx>
        <c:axId val="1133336623"/>
        <c:scaling>
          <c:logBase val="10"/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3337039"/>
        <c:crosses val="autoZero"/>
        <c:crossBetween val="midCat"/>
      </c:valAx>
      <c:valAx>
        <c:axId val="113333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3336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548640</xdr:colOff>
      <xdr:row>12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28A8D0-5A11-4EA4-B0E1-1D76853BA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14</xdr:col>
      <xdr:colOff>548640</xdr:colOff>
      <xdr:row>12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C7608CB-77A5-44B5-8D9F-9630CF581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F0E20-5334-435D-80AD-7B4800E9079E}">
  <dimension ref="A1:H9"/>
  <sheetViews>
    <sheetView tabSelected="1" workbookViewId="0">
      <selection activeCell="C21" sqref="C21"/>
    </sheetView>
  </sheetViews>
  <sheetFormatPr defaultRowHeight="18" x14ac:dyDescent="0.45"/>
  <cols>
    <col min="6" max="6" width="12.59765625" bestFit="1" customWidth="1"/>
    <col min="7" max="7" width="13" bestFit="1" customWidth="1"/>
  </cols>
  <sheetData>
    <row r="1" spans="1:8" x14ac:dyDescent="0.4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5</v>
      </c>
    </row>
    <row r="2" spans="1:8" x14ac:dyDescent="0.45">
      <c r="A2">
        <v>1</v>
      </c>
      <c r="C2" s="1">
        <f>(A2-0.3)/($G$4+0.4)</f>
        <v>9.4594594594594586E-2</v>
      </c>
      <c r="D2" t="e">
        <f>LN(B2)</f>
        <v>#NUM!</v>
      </c>
      <c r="E2">
        <f>LN(LN(1/(1-C2)))</f>
        <v>-2.308880127078389</v>
      </c>
      <c r="F2" t="e">
        <f>SLOPE(E2:E21,D2:D21)</f>
        <v>#NUM!</v>
      </c>
      <c r="G2" t="e">
        <f>INTERCEPT(E2:E21,D2:D21)</f>
        <v>#NUM!</v>
      </c>
      <c r="H2" t="e">
        <f>EXP(-G2/F2)</f>
        <v>#NUM!</v>
      </c>
    </row>
    <row r="3" spans="1:8" x14ac:dyDescent="0.45">
      <c r="A3">
        <v>2</v>
      </c>
      <c r="C3" s="1">
        <f t="shared" ref="C3:C8" si="0">(A3-0.3)/($G$4+0.4)</f>
        <v>0.22972972972972971</v>
      </c>
      <c r="D3" t="e">
        <f t="shared" ref="D3:D7" si="1">LN(B3)</f>
        <v>#NUM!</v>
      </c>
      <c r="E3">
        <f t="shared" ref="E3:E7" si="2">LN(LN(1/(1-C3)))</f>
        <v>-1.3431819022975189</v>
      </c>
    </row>
    <row r="4" spans="1:8" x14ac:dyDescent="0.45">
      <c r="A4">
        <v>3</v>
      </c>
      <c r="C4" s="1">
        <f t="shared" si="0"/>
        <v>0.36486486486486486</v>
      </c>
      <c r="D4" t="e">
        <f t="shared" si="1"/>
        <v>#NUM!</v>
      </c>
      <c r="E4">
        <f t="shared" si="2"/>
        <v>-0.78983983425403381</v>
      </c>
      <c r="F4" t="s">
        <v>7</v>
      </c>
      <c r="G4">
        <f>COUNT(A2:A1048576)</f>
        <v>7</v>
      </c>
    </row>
    <row r="5" spans="1:8" x14ac:dyDescent="0.45">
      <c r="A5">
        <v>4</v>
      </c>
      <c r="C5" s="1">
        <f t="shared" si="0"/>
        <v>0.5</v>
      </c>
      <c r="D5" t="e">
        <f t="shared" si="1"/>
        <v>#NUM!</v>
      </c>
      <c r="E5">
        <f t="shared" si="2"/>
        <v>-0.36651292058166435</v>
      </c>
      <c r="F5" t="s">
        <v>8</v>
      </c>
      <c r="G5" s="2" t="e">
        <f>H2*_xlfn.GAMMA(1+(1/F2))</f>
        <v>#NUM!</v>
      </c>
    </row>
    <row r="6" spans="1:8" x14ac:dyDescent="0.45">
      <c r="A6">
        <v>5</v>
      </c>
      <c r="C6" s="1">
        <f t="shared" si="0"/>
        <v>0.63513513513513509</v>
      </c>
      <c r="D6" t="e">
        <f t="shared" si="1"/>
        <v>#NUM!</v>
      </c>
      <c r="E6">
        <f t="shared" si="2"/>
        <v>8.1945598938292404E-3</v>
      </c>
      <c r="F6" t="s">
        <v>10</v>
      </c>
      <c r="G6" s="5" t="e">
        <f>SLOPE(C2:C8,LN(B2:B8))</f>
        <v>#NUM!</v>
      </c>
    </row>
    <row r="7" spans="1:8" x14ac:dyDescent="0.45">
      <c r="A7">
        <v>6</v>
      </c>
      <c r="C7" s="1">
        <f t="shared" si="0"/>
        <v>0.77027027027027029</v>
      </c>
      <c r="D7" t="e">
        <f t="shared" si="1"/>
        <v>#NUM!</v>
      </c>
      <c r="E7">
        <f t="shared" si="2"/>
        <v>0.38584165418008665</v>
      </c>
      <c r="F7" t="s">
        <v>6</v>
      </c>
      <c r="G7" s="5" t="e">
        <f>INTERCEPT(C2:C8,LN(B2:B8))</f>
        <v>#NUM!</v>
      </c>
    </row>
    <row r="8" spans="1:8" x14ac:dyDescent="0.45">
      <c r="A8">
        <v>7</v>
      </c>
      <c r="C8" s="1">
        <f t="shared" si="0"/>
        <v>0.90540540540540537</v>
      </c>
      <c r="D8" t="e">
        <f>LN(B8)</f>
        <v>#NUM!</v>
      </c>
      <c r="E8">
        <f>LN(LN(1/(1-C8)))</f>
        <v>0.85787950994316486</v>
      </c>
      <c r="F8" t="s">
        <v>9</v>
      </c>
      <c r="G8" s="2" t="e">
        <f>EXP((10%-G7)/G6)</f>
        <v>#NUM!</v>
      </c>
    </row>
    <row r="9" spans="1:8" x14ac:dyDescent="0.45">
      <c r="F9" s="4">
        <v>0</v>
      </c>
      <c r="G9" s="2" t="e">
        <f>EXP((F9-G7)/G6)</f>
        <v>#NUM!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C88C5-6883-433E-84A0-EA0FC3AE0DE2}">
  <dimension ref="A1:H22"/>
  <sheetViews>
    <sheetView workbookViewId="0">
      <selection activeCell="E20" sqref="E20"/>
    </sheetView>
  </sheetViews>
  <sheetFormatPr defaultRowHeight="18" x14ac:dyDescent="0.45"/>
  <cols>
    <col min="6" max="6" width="12.59765625" bestFit="1" customWidth="1"/>
  </cols>
  <sheetData>
    <row r="1" spans="1:8" x14ac:dyDescent="0.4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5</v>
      </c>
    </row>
    <row r="2" spans="1:8" x14ac:dyDescent="0.45">
      <c r="A2">
        <v>1</v>
      </c>
      <c r="C2" s="1">
        <f>(A2)/($G$4+1)</f>
        <v>4.5454545454545456E-2</v>
      </c>
      <c r="D2" t="e">
        <f>LN(B2)</f>
        <v>#NUM!</v>
      </c>
      <c r="E2">
        <f>LN(LN(1/(1-C2)))</f>
        <v>-3.0678726152420284</v>
      </c>
      <c r="F2" t="e">
        <f>SLOPE(E2:E8,D2:D8)</f>
        <v>#NUM!</v>
      </c>
      <c r="G2" t="e">
        <f>INTERCEPT(E2:E8,D2:D8)</f>
        <v>#NUM!</v>
      </c>
      <c r="H2" t="e">
        <f>EXP(-G2/F2)</f>
        <v>#NUM!</v>
      </c>
    </row>
    <row r="3" spans="1:8" x14ac:dyDescent="0.45">
      <c r="A3">
        <v>2</v>
      </c>
      <c r="C3" s="1">
        <f t="shared" ref="C3:C22" si="0">(A3)/($G$4+1)</f>
        <v>9.0909090909090912E-2</v>
      </c>
      <c r="D3" t="e">
        <f t="shared" ref="D3:D8" si="1">LN(B3)</f>
        <v>#NUM!</v>
      </c>
      <c r="E3">
        <f t="shared" ref="E3:E8" si="2">LN(LN(1/(1-C3)))</f>
        <v>-2.3506186555132937</v>
      </c>
    </row>
    <row r="4" spans="1:8" x14ac:dyDescent="0.45">
      <c r="A4">
        <v>3</v>
      </c>
      <c r="C4" s="1">
        <f t="shared" si="0"/>
        <v>0.13636363636363635</v>
      </c>
      <c r="D4" t="e">
        <f t="shared" si="1"/>
        <v>#NUM!</v>
      </c>
      <c r="E4">
        <f t="shared" si="2"/>
        <v>-1.9200237913664917</v>
      </c>
      <c r="F4" t="s">
        <v>7</v>
      </c>
      <c r="G4">
        <f>COUNT(A2:A1048576)</f>
        <v>21</v>
      </c>
    </row>
    <row r="5" spans="1:8" x14ac:dyDescent="0.45">
      <c r="A5">
        <v>4</v>
      </c>
      <c r="C5" s="1">
        <f t="shared" si="0"/>
        <v>0.18181818181818182</v>
      </c>
      <c r="D5" t="e">
        <f t="shared" si="1"/>
        <v>#NUM!</v>
      </c>
      <c r="E5">
        <f t="shared" si="2"/>
        <v>-1.6060900454890572</v>
      </c>
      <c r="F5" t="s">
        <v>8</v>
      </c>
      <c r="G5" s="2" t="e">
        <f>H2*_xlfn.GAMMA(1+(1/F2))</f>
        <v>#NUM!</v>
      </c>
    </row>
    <row r="6" spans="1:8" x14ac:dyDescent="0.45">
      <c r="A6">
        <v>5</v>
      </c>
      <c r="C6" s="1">
        <f t="shared" si="0"/>
        <v>0.22727272727272727</v>
      </c>
      <c r="D6" t="e">
        <f t="shared" si="1"/>
        <v>#NUM!</v>
      </c>
      <c r="E6">
        <f t="shared" si="2"/>
        <v>-1.3554582805686111</v>
      </c>
      <c r="F6" t="s">
        <v>10</v>
      </c>
      <c r="G6" s="3" t="e">
        <f>SLOPE(C2:C8,LN(B2:B8))</f>
        <v>#NUM!</v>
      </c>
    </row>
    <row r="7" spans="1:8" x14ac:dyDescent="0.45">
      <c r="A7">
        <v>6</v>
      </c>
      <c r="C7" s="1">
        <f t="shared" si="0"/>
        <v>0.27272727272727271</v>
      </c>
      <c r="D7" t="e">
        <f t="shared" si="1"/>
        <v>#NUM!</v>
      </c>
      <c r="E7">
        <f t="shared" si="2"/>
        <v>-1.144278085736196</v>
      </c>
      <c r="F7" t="s">
        <v>6</v>
      </c>
      <c r="G7" s="3" t="e">
        <f>INTERCEPT(C2:C8,LN(B2:B8))</f>
        <v>#NUM!</v>
      </c>
    </row>
    <row r="8" spans="1:8" x14ac:dyDescent="0.45">
      <c r="A8">
        <v>7</v>
      </c>
      <c r="C8" s="1">
        <f t="shared" si="0"/>
        <v>0.31818181818181818</v>
      </c>
      <c r="D8" t="e">
        <f t="shared" si="1"/>
        <v>#NUM!</v>
      </c>
      <c r="E8">
        <f t="shared" si="2"/>
        <v>-0.95974051910243174</v>
      </c>
      <c r="F8" t="s">
        <v>9</v>
      </c>
      <c r="G8" s="2" t="e">
        <f>EXP((10%-G7)/G6)</f>
        <v>#NUM!</v>
      </c>
    </row>
    <row r="9" spans="1:8" x14ac:dyDescent="0.45">
      <c r="A9">
        <v>8</v>
      </c>
      <c r="C9" s="1">
        <f t="shared" si="0"/>
        <v>0.36363636363636365</v>
      </c>
      <c r="F9" s="4">
        <v>0</v>
      </c>
      <c r="G9" s="2" t="e">
        <f>EXP((F9-G7)/G6)</f>
        <v>#NUM!</v>
      </c>
    </row>
    <row r="10" spans="1:8" x14ac:dyDescent="0.45">
      <c r="A10">
        <v>9</v>
      </c>
      <c r="C10" s="1">
        <f t="shared" si="0"/>
        <v>0.40909090909090912</v>
      </c>
    </row>
    <row r="11" spans="1:8" x14ac:dyDescent="0.45">
      <c r="A11">
        <v>10</v>
      </c>
      <c r="C11" s="1">
        <f t="shared" si="0"/>
        <v>0.45454545454545453</v>
      </c>
    </row>
    <row r="12" spans="1:8" x14ac:dyDescent="0.45">
      <c r="A12">
        <v>11</v>
      </c>
      <c r="C12" s="1">
        <f t="shared" si="0"/>
        <v>0.5</v>
      </c>
    </row>
    <row r="13" spans="1:8" x14ac:dyDescent="0.45">
      <c r="A13">
        <v>12</v>
      </c>
      <c r="C13" s="1">
        <f t="shared" si="0"/>
        <v>0.54545454545454541</v>
      </c>
    </row>
    <row r="14" spans="1:8" x14ac:dyDescent="0.45">
      <c r="A14">
        <v>13</v>
      </c>
      <c r="C14" s="1">
        <f t="shared" si="0"/>
        <v>0.59090909090909094</v>
      </c>
    </row>
    <row r="15" spans="1:8" x14ac:dyDescent="0.45">
      <c r="A15">
        <v>14</v>
      </c>
      <c r="C15" s="1">
        <f t="shared" si="0"/>
        <v>0.63636363636363635</v>
      </c>
    </row>
    <row r="16" spans="1:8" x14ac:dyDescent="0.45">
      <c r="A16">
        <v>15</v>
      </c>
      <c r="C16" s="1">
        <f t="shared" si="0"/>
        <v>0.68181818181818177</v>
      </c>
    </row>
    <row r="17" spans="1:3" x14ac:dyDescent="0.45">
      <c r="A17">
        <v>16</v>
      </c>
      <c r="C17" s="1">
        <f t="shared" si="0"/>
        <v>0.72727272727272729</v>
      </c>
    </row>
    <row r="18" spans="1:3" x14ac:dyDescent="0.45">
      <c r="A18">
        <v>17</v>
      </c>
      <c r="C18" s="1">
        <f t="shared" si="0"/>
        <v>0.77272727272727271</v>
      </c>
    </row>
    <row r="19" spans="1:3" x14ac:dyDescent="0.45">
      <c r="A19">
        <v>18</v>
      </c>
      <c r="C19" s="1">
        <f t="shared" si="0"/>
        <v>0.81818181818181823</v>
      </c>
    </row>
    <row r="20" spans="1:3" x14ac:dyDescent="0.45">
      <c r="A20">
        <v>19</v>
      </c>
      <c r="C20" s="1">
        <f t="shared" si="0"/>
        <v>0.86363636363636365</v>
      </c>
    </row>
    <row r="21" spans="1:3" x14ac:dyDescent="0.45">
      <c r="A21">
        <v>20</v>
      </c>
      <c r="C21" s="1">
        <f t="shared" si="0"/>
        <v>0.90909090909090906</v>
      </c>
    </row>
    <row r="22" spans="1:3" x14ac:dyDescent="0.45">
      <c r="A22">
        <v>21</v>
      </c>
      <c r="C22" s="1">
        <f t="shared" si="0"/>
        <v>0.95454545454545459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n&lt;20</vt:lpstr>
      <vt:lpstr>n≧20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松野有希</dc:creator>
  <cp:lastModifiedBy>松野有希</cp:lastModifiedBy>
  <dcterms:created xsi:type="dcterms:W3CDTF">2021-06-11T07:06:19Z</dcterms:created>
  <dcterms:modified xsi:type="dcterms:W3CDTF">2021-06-20T07:06:45Z</dcterms:modified>
</cp:coreProperties>
</file>